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Kaavio" sheetId="1" r:id="rId1"/>
    <sheet name="Kaavio1" sheetId="2" r:id="rId2"/>
    <sheet name="Taulukko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<sst xmlns="http://schemas.openxmlformats.org/spreadsheetml/2006/main" count="37" uniqueCount="29">
  <si>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Anturi</t>
  </si>
  <si>
    <t>Paine</t>
  </si>
  <si>
    <t>Referenssistä</t>
  </si>
  <si>
    <t>Mitattu</t>
  </si>
  <si>
    <t>Jännite</t>
  </si>
  <si>
    <t>kPa</t>
  </si>
  <si>
    <t>mV</t>
  </si>
  <si>
    <t>Absoluuttipaine</t>
  </si>
  <si>
    <t>Pa</t>
  </si>
  <si>
    <t>mbar</t>
  </si>
  <si>
    <t>mbar/mV</t>
  </si>
  <si>
    <t>mV/mbar</t>
  </si>
  <si>
    <t>(offset)</t>
  </si>
  <si>
    <t>Referenssi normaali olossa (kPa)</t>
  </si>
  <si>
    <t>Ilmanpaine normaali olossa (mbar)</t>
  </si>
  <si>
    <t>Jännite anturille (V)</t>
  </si>
  <si>
    <t>PSI</t>
  </si>
  <si>
    <t>mV/PSI</t>
  </si>
  <si>
    <t>PSI/mV</t>
  </si>
  <si>
    <t>Syöttö</t>
  </si>
  <si>
    <t>Laskuri - Laskee paineen arvoista</t>
  </si>
  <si>
    <t>jännite x-akseli, paine y-akseli</t>
  </si>
  <si>
    <t>jännite y-akseli, paine x-akseli</t>
  </si>
  <si>
    <t>Laskettu</t>
  </si>
  <si>
    <t>Kaavalla</t>
  </si>
  <si>
    <t>Prosentti</t>
  </si>
  <si>
    <t>Ero</t>
  </si>
  <si>
    <t>Keskihaj.</t>
  </si>
  <si>
    <t>Näistä en varma (H ja I sarake)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</si>
</sst>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0" fontId="0" fillId="0" borderId="2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200"/>
            <c:backward val="2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xVal>
          <c:y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yVal>
          <c:smooth val="0"/>
        </c:ser>
        <c:axId val="39586804"/>
        <c:axId val="36575717"/>
      </c:scatterChart>
      <c:valAx>
        <c:axId val="39586804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75717"/>
        <c:crosses val="autoZero"/>
        <c:crossBetween val="midCat"/>
        <c:dispUnits/>
      </c:valAx>
      <c:valAx>
        <c:axId val="3657571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86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xVal>
          <c:y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yVal>
          <c:smooth val="0"/>
        </c:ser>
        <c:axId val="35294530"/>
        <c:axId val="44749979"/>
      </c:scatterChart>
      <c:valAx>
        <c:axId val="35294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49979"/>
        <c:crosses val="autoZero"/>
        <c:crossBetween val="midCat"/>
        <c:dispUnits/>
      </c:valAx>
      <c:valAx>
        <c:axId val="4474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4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1">
      <selection activeCell="D57" sqref="D57"/>
    </sheetView>
  </sheetViews>
  <sheetFormatPr defaultColWidth="9.140625" defaultRowHeight="12.75"/>
  <cols>
    <col min="1" max="1" width="12.421875" style="0" customWidth="1"/>
    <col min="4" max="4" width="10.8515625" style="0" customWidth="1"/>
  </cols>
  <sheetData>
    <row r="1" spans="1:7" ht="12.75">
      <c r="A1" t="s">
        <v>0</v>
      </c>
      <c r="B1" t="s">
        <v>14</v>
      </c>
      <c r="E1">
        <v>993.7</v>
      </c>
      <c r="F1">
        <f>E1*100</f>
        <v>99370</v>
      </c>
      <c r="G1" t="s">
        <v>8</v>
      </c>
    </row>
    <row r="2" spans="2:7" ht="12.75">
      <c r="B2" t="s">
        <v>13</v>
      </c>
      <c r="E2">
        <v>-0.1</v>
      </c>
      <c r="F2">
        <f>E2*1000</f>
        <v>-100</v>
      </c>
      <c r="G2" t="s">
        <v>8</v>
      </c>
    </row>
    <row r="4" spans="2:8" ht="12.75">
      <c r="B4" t="s">
        <v>15</v>
      </c>
      <c r="E4">
        <v>5.05</v>
      </c>
      <c r="H4" t="s">
        <v>28</v>
      </c>
    </row>
    <row r="6" spans="1:9" ht="12.75">
      <c r="A6" s="2" t="s">
        <v>1</v>
      </c>
      <c r="B6" s="2" t="s">
        <v>3</v>
      </c>
      <c r="D6" s="7" t="s">
        <v>7</v>
      </c>
      <c r="E6" s="8"/>
      <c r="F6" s="9"/>
      <c r="H6" s="2" t="s">
        <v>24</v>
      </c>
      <c r="I6" s="2" t="s">
        <v>26</v>
      </c>
    </row>
    <row r="7" spans="1:9" ht="12.75">
      <c r="A7" s="1" t="s">
        <v>2</v>
      </c>
      <c r="B7" s="1" t="s">
        <v>4</v>
      </c>
      <c r="D7" s="10"/>
      <c r="E7" s="11"/>
      <c r="F7" s="12"/>
      <c r="H7" s="1" t="s">
        <v>23</v>
      </c>
      <c r="I7" s="1" t="s">
        <v>25</v>
      </c>
    </row>
    <row r="8" spans="1:9" ht="12.75">
      <c r="A8" s="3" t="s">
        <v>5</v>
      </c>
      <c r="B8" s="3" t="s">
        <v>6</v>
      </c>
      <c r="D8" s="13" t="s">
        <v>8</v>
      </c>
      <c r="E8" s="14" t="s">
        <v>9</v>
      </c>
      <c r="F8" s="15" t="s">
        <v>16</v>
      </c>
      <c r="H8" s="3" t="s">
        <v>1</v>
      </c>
      <c r="I8" s="3"/>
    </row>
    <row r="9" spans="1:9" ht="12.75">
      <c r="A9" s="4">
        <v>9</v>
      </c>
      <c r="B9" s="5">
        <v>136.8</v>
      </c>
      <c r="D9" s="2">
        <f aca="true" t="shared" si="0" ref="D9:D44">$F$1+A9*1000-$F$2</f>
        <v>108470</v>
      </c>
      <c r="E9" s="2">
        <f>D9/100</f>
        <v>1084.7</v>
      </c>
      <c r="F9" s="2">
        <f>E9/1000*14.5038</f>
        <v>15.732271859999999</v>
      </c>
      <c r="H9" s="4">
        <f>(($B$48*B9)+$B$49)</f>
        <v>1084.2329370331836</v>
      </c>
      <c r="I9" s="18">
        <f>(E9-H9)/E9*100</f>
        <v>0.043059183812709186</v>
      </c>
    </row>
    <row r="10" spans="1:9" ht="12.75">
      <c r="A10" s="5">
        <v>8.6</v>
      </c>
      <c r="B10" s="5">
        <v>136.3</v>
      </c>
      <c r="D10" s="1">
        <f t="shared" si="0"/>
        <v>108070</v>
      </c>
      <c r="E10" s="1">
        <f aca="true" t="shared" si="1" ref="E10:E44">D10/100</f>
        <v>1080.7</v>
      </c>
      <c r="F10" s="1">
        <f aca="true" t="shared" si="2" ref="F10:F44">E10/1000*14.5038</f>
        <v>15.67425666</v>
      </c>
      <c r="H10" s="5">
        <f aca="true" t="shared" si="3" ref="H10:H44">(($B$48*B10)+$B$49)</f>
        <v>1080.2100143681319</v>
      </c>
      <c r="I10" s="19">
        <f aca="true" t="shared" si="4" ref="I10:I44">(E10-H10)/E10*100</f>
        <v>0.04533965317555234</v>
      </c>
    </row>
    <row r="11" spans="1:9" ht="12.75">
      <c r="A11" s="5">
        <v>6.4</v>
      </c>
      <c r="B11" s="5">
        <v>133.7</v>
      </c>
      <c r="D11" s="1">
        <f t="shared" si="0"/>
        <v>105870</v>
      </c>
      <c r="E11" s="1">
        <f t="shared" si="1"/>
        <v>1058.7</v>
      </c>
      <c r="F11" s="1">
        <f t="shared" si="2"/>
        <v>15.35517306</v>
      </c>
      <c r="H11" s="5">
        <f t="shared" si="3"/>
        <v>1059.2908165098638</v>
      </c>
      <c r="I11" s="19">
        <f t="shared" si="4"/>
        <v>-0.05580584772492405</v>
      </c>
    </row>
    <row r="12" spans="1:9" ht="12.75">
      <c r="A12" s="5">
        <v>6</v>
      </c>
      <c r="B12" s="5">
        <v>133.2</v>
      </c>
      <c r="D12" s="1">
        <f t="shared" si="0"/>
        <v>105470</v>
      </c>
      <c r="E12" s="1">
        <f t="shared" si="1"/>
        <v>1054.7</v>
      </c>
      <c r="F12" s="1">
        <f t="shared" si="2"/>
        <v>15.29715786</v>
      </c>
      <c r="H12" s="5">
        <f t="shared" si="3"/>
        <v>1055.267893844812</v>
      </c>
      <c r="I12" s="19">
        <f t="shared" si="4"/>
        <v>-0.05384411157789261</v>
      </c>
    </row>
    <row r="13" spans="1:9" ht="12.75">
      <c r="A13" s="5">
        <v>4.5</v>
      </c>
      <c r="B13" s="5">
        <v>131.3</v>
      </c>
      <c r="D13" s="1">
        <f t="shared" si="0"/>
        <v>103970</v>
      </c>
      <c r="E13" s="1">
        <f t="shared" si="1"/>
        <v>1039.7</v>
      </c>
      <c r="F13" s="1">
        <f t="shared" si="2"/>
        <v>15.079600860000001</v>
      </c>
      <c r="H13" s="5">
        <f t="shared" si="3"/>
        <v>1039.9807877176163</v>
      </c>
      <c r="I13" s="19">
        <f t="shared" si="4"/>
        <v>-0.027006609369649822</v>
      </c>
    </row>
    <row r="14" spans="1:9" ht="12.75">
      <c r="A14" s="5">
        <v>4.2</v>
      </c>
      <c r="B14" s="5">
        <v>131</v>
      </c>
      <c r="D14" s="1">
        <f t="shared" si="0"/>
        <v>103670</v>
      </c>
      <c r="E14" s="1">
        <f t="shared" si="1"/>
        <v>1036.7</v>
      </c>
      <c r="F14" s="1">
        <f t="shared" si="2"/>
        <v>15.03608946</v>
      </c>
      <c r="H14" s="5">
        <f t="shared" si="3"/>
        <v>1037.567034118585</v>
      </c>
      <c r="I14" s="19">
        <f t="shared" si="4"/>
        <v>-0.08363404249879663</v>
      </c>
    </row>
    <row r="15" spans="1:9" ht="12.75">
      <c r="A15" s="5">
        <v>3.3</v>
      </c>
      <c r="B15" s="5">
        <v>129.7</v>
      </c>
      <c r="D15" s="1">
        <f t="shared" si="0"/>
        <v>102770</v>
      </c>
      <c r="E15" s="1">
        <f t="shared" si="1"/>
        <v>1027.7</v>
      </c>
      <c r="F15" s="1">
        <f t="shared" si="2"/>
        <v>14.905555260000002</v>
      </c>
      <c r="H15" s="5">
        <f t="shared" si="3"/>
        <v>1027.1074351894513</v>
      </c>
      <c r="I15" s="19">
        <f t="shared" si="4"/>
        <v>0.05765931794772456</v>
      </c>
    </row>
    <row r="16" spans="1:9" ht="12.75">
      <c r="A16" s="5">
        <v>3</v>
      </c>
      <c r="B16" s="5">
        <v>129.4</v>
      </c>
      <c r="D16" s="1">
        <f t="shared" si="0"/>
        <v>102470</v>
      </c>
      <c r="E16" s="1">
        <f t="shared" si="1"/>
        <v>1024.7</v>
      </c>
      <c r="F16" s="1">
        <f t="shared" si="2"/>
        <v>14.86204386</v>
      </c>
      <c r="H16" s="5">
        <f t="shared" si="3"/>
        <v>1024.6936815904205</v>
      </c>
      <c r="I16" s="19">
        <f t="shared" si="4"/>
        <v>0.0006166106742983312</v>
      </c>
    </row>
    <row r="17" spans="1:9" ht="12.75">
      <c r="A17" s="5">
        <v>2.3</v>
      </c>
      <c r="B17" s="5">
        <v>128.5</v>
      </c>
      <c r="D17" s="1">
        <f t="shared" si="0"/>
        <v>101770</v>
      </c>
      <c r="E17" s="1">
        <f t="shared" si="1"/>
        <v>1017.7</v>
      </c>
      <c r="F17" s="1">
        <f t="shared" si="2"/>
        <v>14.76051726</v>
      </c>
      <c r="H17" s="5">
        <f t="shared" si="3"/>
        <v>1017.4524207933274</v>
      </c>
      <c r="I17" s="19">
        <f t="shared" si="4"/>
        <v>0.024327326979722893</v>
      </c>
    </row>
    <row r="18" spans="1:9" ht="12.75">
      <c r="A18" s="5">
        <v>2.1</v>
      </c>
      <c r="B18" s="5">
        <v>128.3</v>
      </c>
      <c r="D18" s="1">
        <f t="shared" si="0"/>
        <v>101570</v>
      </c>
      <c r="E18" s="1">
        <f t="shared" si="1"/>
        <v>1015.7</v>
      </c>
      <c r="F18" s="1">
        <f t="shared" si="2"/>
        <v>14.73150966</v>
      </c>
      <c r="H18" s="5">
        <f t="shared" si="3"/>
        <v>1015.8432517273069</v>
      </c>
      <c r="I18" s="19">
        <f t="shared" si="4"/>
        <v>-0.014103743950659347</v>
      </c>
    </row>
    <row r="19" spans="1:9" ht="12.75">
      <c r="A19" s="5">
        <v>1.7</v>
      </c>
      <c r="B19" s="5">
        <v>127.8</v>
      </c>
      <c r="D19" s="1">
        <f t="shared" si="0"/>
        <v>101170</v>
      </c>
      <c r="E19" s="1">
        <f t="shared" si="1"/>
        <v>1011.7</v>
      </c>
      <c r="F19" s="1">
        <f t="shared" si="2"/>
        <v>14.67349446</v>
      </c>
      <c r="H19" s="5">
        <f t="shared" si="3"/>
        <v>1011.8203290622552</v>
      </c>
      <c r="I19" s="19">
        <f t="shared" si="4"/>
        <v>-0.011893749358022083</v>
      </c>
    </row>
    <row r="20" spans="1:9" ht="12.75">
      <c r="A20" s="5">
        <v>1.5</v>
      </c>
      <c r="B20" s="5">
        <v>127.6</v>
      </c>
      <c r="D20" s="1">
        <f t="shared" si="0"/>
        <v>100970</v>
      </c>
      <c r="E20" s="1">
        <f t="shared" si="1"/>
        <v>1009.7</v>
      </c>
      <c r="F20" s="1">
        <f t="shared" si="2"/>
        <v>14.64448686</v>
      </c>
      <c r="H20" s="5">
        <f t="shared" si="3"/>
        <v>1010.2111599962346</v>
      </c>
      <c r="I20" s="19">
        <f t="shared" si="4"/>
        <v>-0.050624937727502844</v>
      </c>
    </row>
    <row r="21" spans="1:9" ht="12.75">
      <c r="A21" s="5">
        <v>1.2</v>
      </c>
      <c r="B21" s="5">
        <v>127.2</v>
      </c>
      <c r="D21" s="1">
        <f t="shared" si="0"/>
        <v>100670</v>
      </c>
      <c r="E21" s="1">
        <f t="shared" si="1"/>
        <v>1006.7</v>
      </c>
      <c r="F21" s="1">
        <f t="shared" si="2"/>
        <v>14.600975460000003</v>
      </c>
      <c r="H21" s="5">
        <f t="shared" si="3"/>
        <v>1006.9928218641934</v>
      </c>
      <c r="I21" s="19">
        <f t="shared" si="4"/>
        <v>-0.029087301499289026</v>
      </c>
    </row>
    <row r="22" spans="1:9" ht="12.75">
      <c r="A22" s="5">
        <v>0.9</v>
      </c>
      <c r="B22" s="5">
        <v>126.8</v>
      </c>
      <c r="D22" s="1">
        <f t="shared" si="0"/>
        <v>100370</v>
      </c>
      <c r="E22" s="1">
        <f t="shared" si="1"/>
        <v>1003.7</v>
      </c>
      <c r="F22" s="1">
        <f t="shared" si="2"/>
        <v>14.557464060000001</v>
      </c>
      <c r="H22" s="5">
        <f t="shared" si="3"/>
        <v>1003.7744837321521</v>
      </c>
      <c r="I22" s="19">
        <f t="shared" si="4"/>
        <v>-0.007420915826650296</v>
      </c>
    </row>
    <row r="23" spans="1:9" ht="12.75">
      <c r="A23" s="5">
        <v>0.7</v>
      </c>
      <c r="B23" s="5">
        <v>126.5</v>
      </c>
      <c r="D23" s="1">
        <f t="shared" si="0"/>
        <v>100170</v>
      </c>
      <c r="E23" s="1">
        <f t="shared" si="1"/>
        <v>1001.7</v>
      </c>
      <c r="F23" s="1">
        <f t="shared" si="2"/>
        <v>14.528456460000001</v>
      </c>
      <c r="H23" s="5">
        <f t="shared" si="3"/>
        <v>1001.3607301331213</v>
      </c>
      <c r="I23" s="19">
        <f t="shared" si="4"/>
        <v>0.03386940869310116</v>
      </c>
    </row>
    <row r="24" spans="1:9" ht="12.75">
      <c r="A24" s="5">
        <v>0.5</v>
      </c>
      <c r="B24" s="5">
        <v>126.3</v>
      </c>
      <c r="D24" s="1">
        <f t="shared" si="0"/>
        <v>99970</v>
      </c>
      <c r="E24" s="1">
        <f t="shared" si="1"/>
        <v>999.7</v>
      </c>
      <c r="F24" s="1">
        <f t="shared" si="2"/>
        <v>14.499448860000001</v>
      </c>
      <c r="H24" s="5">
        <f t="shared" si="3"/>
        <v>999.7515610671005</v>
      </c>
      <c r="I24" s="19">
        <f t="shared" si="4"/>
        <v>-0.005157654006248389</v>
      </c>
    </row>
    <row r="25" spans="1:9" ht="12.75">
      <c r="A25" s="5">
        <v>-0.1</v>
      </c>
      <c r="B25" s="5">
        <v>125.5</v>
      </c>
      <c r="D25" s="1">
        <f t="shared" si="0"/>
        <v>99370</v>
      </c>
      <c r="E25" s="1">
        <f t="shared" si="1"/>
        <v>993.7</v>
      </c>
      <c r="F25" s="1">
        <f t="shared" si="2"/>
        <v>14.41242606</v>
      </c>
      <c r="H25" s="5">
        <f t="shared" si="3"/>
        <v>993.3148848030181</v>
      </c>
      <c r="I25" s="19">
        <f t="shared" si="4"/>
        <v>0.03875568048524992</v>
      </c>
    </row>
    <row r="26" spans="1:9" ht="12.75">
      <c r="A26" s="5">
        <v>-4</v>
      </c>
      <c r="B26" s="5">
        <v>120.8</v>
      </c>
      <c r="D26" s="1">
        <f t="shared" si="0"/>
        <v>95470</v>
      </c>
      <c r="E26" s="1">
        <f t="shared" si="1"/>
        <v>954.7</v>
      </c>
      <c r="F26" s="1">
        <f t="shared" si="2"/>
        <v>13.84677786</v>
      </c>
      <c r="H26" s="5">
        <f t="shared" si="3"/>
        <v>955.4994117515334</v>
      </c>
      <c r="I26" s="19">
        <f t="shared" si="4"/>
        <v>-0.08373434079118029</v>
      </c>
    </row>
    <row r="27" spans="1:9" ht="12.75">
      <c r="A27" s="5">
        <v>-4.3</v>
      </c>
      <c r="B27" s="5">
        <v>120.4</v>
      </c>
      <c r="D27" s="1">
        <f t="shared" si="0"/>
        <v>95170</v>
      </c>
      <c r="E27" s="1">
        <f t="shared" si="1"/>
        <v>951.7</v>
      </c>
      <c r="F27" s="1">
        <f t="shared" si="2"/>
        <v>13.80326646</v>
      </c>
      <c r="H27" s="5">
        <f t="shared" si="3"/>
        <v>952.2810736194922</v>
      </c>
      <c r="I27" s="19">
        <f t="shared" si="4"/>
        <v>-0.06105638536220917</v>
      </c>
    </row>
    <row r="28" spans="1:9" ht="12.75">
      <c r="A28" s="5">
        <v>-5.7</v>
      </c>
      <c r="B28" s="5">
        <v>118.6</v>
      </c>
      <c r="D28" s="1">
        <f t="shared" si="0"/>
        <v>93770</v>
      </c>
      <c r="E28" s="1">
        <f t="shared" si="1"/>
        <v>937.7</v>
      </c>
      <c r="F28" s="1">
        <f t="shared" si="2"/>
        <v>13.600213260000002</v>
      </c>
      <c r="H28" s="5">
        <f t="shared" si="3"/>
        <v>937.7985520253065</v>
      </c>
      <c r="I28" s="19">
        <f t="shared" si="4"/>
        <v>-0.0105099739049273</v>
      </c>
    </row>
    <row r="29" spans="1:9" ht="12.75">
      <c r="A29" s="5">
        <v>-6.2</v>
      </c>
      <c r="B29" s="5">
        <v>118</v>
      </c>
      <c r="D29" s="1">
        <f t="shared" si="0"/>
        <v>93270</v>
      </c>
      <c r="E29" s="1">
        <f t="shared" si="1"/>
        <v>932.7</v>
      </c>
      <c r="F29" s="1">
        <f t="shared" si="2"/>
        <v>13.52769426</v>
      </c>
      <c r="H29" s="5">
        <f t="shared" si="3"/>
        <v>932.9710448272447</v>
      </c>
      <c r="I29" s="19">
        <f t="shared" si="4"/>
        <v>-0.029060236651079967</v>
      </c>
    </row>
    <row r="30" spans="1:9" ht="12.75">
      <c r="A30" s="5">
        <v>-8.3</v>
      </c>
      <c r="B30" s="5">
        <v>115.3</v>
      </c>
      <c r="D30" s="1">
        <f t="shared" si="0"/>
        <v>91170</v>
      </c>
      <c r="E30" s="1">
        <f t="shared" si="1"/>
        <v>911.7</v>
      </c>
      <c r="F30" s="1">
        <f t="shared" si="2"/>
        <v>13.223114460000001</v>
      </c>
      <c r="H30" s="5">
        <f t="shared" si="3"/>
        <v>911.2472624359663</v>
      </c>
      <c r="I30" s="19">
        <f t="shared" si="4"/>
        <v>0.04965861182777035</v>
      </c>
    </row>
    <row r="31" spans="1:9" ht="12.75">
      <c r="A31" s="5">
        <v>-9</v>
      </c>
      <c r="B31" s="5">
        <v>114.6</v>
      </c>
      <c r="D31" s="1">
        <f t="shared" si="0"/>
        <v>90470</v>
      </c>
      <c r="E31" s="1">
        <f t="shared" si="1"/>
        <v>904.7</v>
      </c>
      <c r="F31" s="1">
        <f t="shared" si="2"/>
        <v>13.121587860000002</v>
      </c>
      <c r="H31" s="5">
        <f t="shared" si="3"/>
        <v>905.615170704894</v>
      </c>
      <c r="I31" s="19">
        <f t="shared" si="4"/>
        <v>-0.1011573676239601</v>
      </c>
    </row>
    <row r="32" spans="1:9" ht="12.75">
      <c r="A32" s="5">
        <v>-11.9</v>
      </c>
      <c r="B32" s="5">
        <v>110.8</v>
      </c>
      <c r="D32" s="1">
        <f t="shared" si="0"/>
        <v>87570</v>
      </c>
      <c r="E32" s="1">
        <f t="shared" si="1"/>
        <v>875.7</v>
      </c>
      <c r="F32" s="1">
        <f t="shared" si="2"/>
        <v>12.700977660000001</v>
      </c>
      <c r="H32" s="5">
        <f t="shared" si="3"/>
        <v>875.0409584505022</v>
      </c>
      <c r="I32" s="19">
        <f t="shared" si="4"/>
        <v>0.07525882716659002</v>
      </c>
    </row>
    <row r="33" spans="1:9" ht="12.75">
      <c r="A33" s="5">
        <v>-12.9</v>
      </c>
      <c r="B33" s="5">
        <v>109.6</v>
      </c>
      <c r="D33" s="1">
        <f t="shared" si="0"/>
        <v>86570</v>
      </c>
      <c r="E33" s="1">
        <f t="shared" si="1"/>
        <v>865.7</v>
      </c>
      <c r="F33" s="1">
        <f t="shared" si="2"/>
        <v>12.55593966</v>
      </c>
      <c r="H33" s="5">
        <f t="shared" si="3"/>
        <v>865.3859440543785</v>
      </c>
      <c r="I33" s="19">
        <f t="shared" si="4"/>
        <v>0.036277688069953754</v>
      </c>
    </row>
    <row r="34" spans="1:9" ht="12.75">
      <c r="A34" s="5">
        <v>-17.2</v>
      </c>
      <c r="B34" s="5">
        <v>104.1</v>
      </c>
      <c r="D34" s="1">
        <f t="shared" si="0"/>
        <v>82270</v>
      </c>
      <c r="E34" s="1">
        <f t="shared" si="1"/>
        <v>822.7</v>
      </c>
      <c r="F34" s="1">
        <f t="shared" si="2"/>
        <v>11.932276260000002</v>
      </c>
      <c r="H34" s="5">
        <f t="shared" si="3"/>
        <v>821.1337947388113</v>
      </c>
      <c r="I34" s="19">
        <f t="shared" si="4"/>
        <v>0.1903738010439735</v>
      </c>
    </row>
    <row r="35" spans="1:9" ht="12.75">
      <c r="A35" s="5">
        <v>-18.7</v>
      </c>
      <c r="B35" s="5">
        <v>102.5</v>
      </c>
      <c r="D35" s="1">
        <f t="shared" si="0"/>
        <v>80770</v>
      </c>
      <c r="E35" s="1">
        <f t="shared" si="1"/>
        <v>807.7</v>
      </c>
      <c r="F35" s="1">
        <f t="shared" si="2"/>
        <v>11.71471926</v>
      </c>
      <c r="H35" s="5">
        <f t="shared" si="3"/>
        <v>808.2604422106463</v>
      </c>
      <c r="I35" s="19">
        <f t="shared" si="4"/>
        <v>-0.06938742239027054</v>
      </c>
    </row>
    <row r="36" spans="1:9" ht="12.75">
      <c r="A36" s="5">
        <v>-24.9</v>
      </c>
      <c r="B36" s="5">
        <v>94.6</v>
      </c>
      <c r="D36" s="1">
        <f t="shared" si="0"/>
        <v>74570</v>
      </c>
      <c r="E36" s="1">
        <f t="shared" si="1"/>
        <v>745.7</v>
      </c>
      <c r="F36" s="1">
        <f t="shared" si="2"/>
        <v>10.81548366</v>
      </c>
      <c r="H36" s="5">
        <f t="shared" si="3"/>
        <v>744.6982641028316</v>
      </c>
      <c r="I36" s="19">
        <f t="shared" si="4"/>
        <v>0.13433497347036166</v>
      </c>
    </row>
    <row r="37" spans="1:9" ht="12.75">
      <c r="A37" s="5">
        <v>-26.8</v>
      </c>
      <c r="B37" s="5">
        <v>92.3</v>
      </c>
      <c r="D37" s="1">
        <f t="shared" si="0"/>
        <v>72670</v>
      </c>
      <c r="E37" s="1">
        <f t="shared" si="1"/>
        <v>726.7</v>
      </c>
      <c r="F37" s="1">
        <f t="shared" si="2"/>
        <v>10.53991146</v>
      </c>
      <c r="H37" s="5">
        <f t="shared" si="3"/>
        <v>726.1928198435944</v>
      </c>
      <c r="I37" s="19">
        <f t="shared" si="4"/>
        <v>0.06979223288917553</v>
      </c>
    </row>
    <row r="38" spans="1:9" ht="12.75">
      <c r="A38" s="5">
        <v>-35.9</v>
      </c>
      <c r="B38" s="5">
        <v>81</v>
      </c>
      <c r="D38" s="1">
        <f t="shared" si="0"/>
        <v>63570</v>
      </c>
      <c r="E38" s="1">
        <f t="shared" si="1"/>
        <v>635.7</v>
      </c>
      <c r="F38" s="1">
        <f t="shared" si="2"/>
        <v>9.220065660000001</v>
      </c>
      <c r="H38" s="5">
        <f t="shared" si="3"/>
        <v>635.2747676134292</v>
      </c>
      <c r="I38" s="19">
        <f t="shared" si="4"/>
        <v>0.06689199096600332</v>
      </c>
    </row>
    <row r="39" spans="1:9" ht="12.75">
      <c r="A39" s="5">
        <v>-38.7</v>
      </c>
      <c r="B39" s="5">
        <v>77.6</v>
      </c>
      <c r="D39" s="1">
        <f t="shared" si="0"/>
        <v>60770</v>
      </c>
      <c r="E39" s="1">
        <f t="shared" si="1"/>
        <v>607.7</v>
      </c>
      <c r="F39" s="1">
        <f t="shared" si="2"/>
        <v>8.81395926</v>
      </c>
      <c r="H39" s="5">
        <f t="shared" si="3"/>
        <v>607.9188934910785</v>
      </c>
      <c r="I39" s="19">
        <f t="shared" si="4"/>
        <v>-0.036019991949722066</v>
      </c>
    </row>
    <row r="40" spans="1:9" ht="12.75">
      <c r="A40" s="5">
        <v>-51.7</v>
      </c>
      <c r="B40" s="5">
        <v>61.2</v>
      </c>
      <c r="D40" s="1">
        <f t="shared" si="0"/>
        <v>47770</v>
      </c>
      <c r="E40" s="1">
        <f t="shared" si="1"/>
        <v>477.7</v>
      </c>
      <c r="F40" s="1">
        <f t="shared" si="2"/>
        <v>6.92846526</v>
      </c>
      <c r="H40" s="5">
        <f t="shared" si="3"/>
        <v>475.9670300773874</v>
      </c>
      <c r="I40" s="19">
        <f t="shared" si="4"/>
        <v>0.3627736911477071</v>
      </c>
    </row>
    <row r="41" spans="1:9" ht="12.75">
      <c r="A41" s="5">
        <v>-55.7</v>
      </c>
      <c r="B41" s="5">
        <v>56.6</v>
      </c>
      <c r="D41" s="1">
        <f t="shared" si="0"/>
        <v>43770</v>
      </c>
      <c r="E41" s="1">
        <f t="shared" si="1"/>
        <v>437.7</v>
      </c>
      <c r="F41" s="1">
        <f t="shared" si="2"/>
        <v>6.348313259999999</v>
      </c>
      <c r="H41" s="5">
        <f t="shared" si="3"/>
        <v>438.95614155891303</v>
      </c>
      <c r="I41" s="19">
        <f t="shared" si="4"/>
        <v>-0.2869868766079606</v>
      </c>
    </row>
    <row r="42" spans="1:9" ht="12.75">
      <c r="A42" s="5">
        <v>-74.6</v>
      </c>
      <c r="B42" s="5">
        <v>32.8</v>
      </c>
      <c r="D42" s="1">
        <f t="shared" si="0"/>
        <v>24870</v>
      </c>
      <c r="E42" s="1">
        <f t="shared" si="1"/>
        <v>248.7</v>
      </c>
      <c r="F42" s="1">
        <f t="shared" si="2"/>
        <v>3.60709506</v>
      </c>
      <c r="H42" s="5">
        <f t="shared" si="3"/>
        <v>247.46502270245867</v>
      </c>
      <c r="I42" s="19">
        <f t="shared" si="4"/>
        <v>0.49657309913201453</v>
      </c>
    </row>
    <row r="43" spans="1:9" ht="12.75">
      <c r="A43" s="5">
        <v>-78.3</v>
      </c>
      <c r="B43" s="5">
        <v>28.4</v>
      </c>
      <c r="D43" s="1">
        <f t="shared" si="0"/>
        <v>21170</v>
      </c>
      <c r="E43" s="1">
        <f t="shared" si="1"/>
        <v>211.7</v>
      </c>
      <c r="F43" s="1">
        <f t="shared" si="2"/>
        <v>3.07045446</v>
      </c>
      <c r="H43" s="5">
        <f t="shared" si="3"/>
        <v>212.06330325000496</v>
      </c>
      <c r="I43" s="19">
        <f t="shared" si="4"/>
        <v>-0.17161230515114553</v>
      </c>
    </row>
    <row r="44" spans="1:9" ht="12.75">
      <c r="A44" s="6">
        <v>-80.3</v>
      </c>
      <c r="B44" s="6">
        <v>26.1</v>
      </c>
      <c r="D44" s="3">
        <f t="shared" si="0"/>
        <v>19170</v>
      </c>
      <c r="E44" s="3">
        <f t="shared" si="1"/>
        <v>191.7</v>
      </c>
      <c r="F44" s="3">
        <f t="shared" si="2"/>
        <v>2.7803784599999997</v>
      </c>
      <c r="H44" s="6">
        <f t="shared" si="3"/>
        <v>193.5578589907678</v>
      </c>
      <c r="I44" s="20">
        <f t="shared" si="4"/>
        <v>-0.969149186629016</v>
      </c>
    </row>
    <row r="46" spans="8:9" ht="12.75">
      <c r="H46" t="s">
        <v>27</v>
      </c>
      <c r="I46" s="21">
        <f>STDEV(I9:I44)</f>
        <v>0.21066142523149123</v>
      </c>
    </row>
    <row r="47" ht="12.75">
      <c r="B47" t="s">
        <v>21</v>
      </c>
    </row>
    <row r="48" spans="2:6" ht="12.75">
      <c r="B48">
        <f>SLOPE(E9:E44,B9:B44)</f>
        <v>8.045845330103122</v>
      </c>
      <c r="C48" t="s">
        <v>10</v>
      </c>
      <c r="E48">
        <f>SLOPE(F9:F44,B9:B44)</f>
        <v>0.11669533149874964</v>
      </c>
      <c r="F48" t="s">
        <v>18</v>
      </c>
    </row>
    <row r="49" spans="2:4" ht="12.75">
      <c r="B49">
        <f>INTERCEPT(E9:E44,B9:B44)</f>
        <v>-16.438704124923674</v>
      </c>
      <c r="C49" t="s">
        <v>9</v>
      </c>
      <c r="D49" t="s">
        <v>12</v>
      </c>
    </row>
    <row r="51" ht="12.75">
      <c r="B51" t="s">
        <v>22</v>
      </c>
    </row>
    <row r="52" spans="2:6" ht="12.75">
      <c r="B52">
        <f>SLOPE(B9:B44,E9:E44)</f>
        <v>0.12428665824972675</v>
      </c>
      <c r="C52" t="s">
        <v>11</v>
      </c>
      <c r="E52">
        <f>SLOPE(B9:B44,F9:F44)</f>
        <v>8.569247938452452</v>
      </c>
      <c r="F52" t="s">
        <v>17</v>
      </c>
    </row>
    <row r="53" spans="2:4" ht="12.75">
      <c r="B53">
        <f>INTERCEPT(B9:B44,E9:E44)</f>
        <v>2.0440596630483725</v>
      </c>
      <c r="C53" t="s">
        <v>6</v>
      </c>
      <c r="D53" t="s">
        <v>12</v>
      </c>
    </row>
    <row r="55" spans="2:4" ht="12.75">
      <c r="B55" s="7" t="s">
        <v>20</v>
      </c>
      <c r="C55" s="8"/>
      <c r="D55" s="9"/>
    </row>
    <row r="56" spans="2:4" ht="12.75">
      <c r="B56" s="17" t="s">
        <v>19</v>
      </c>
      <c r="C56" s="17" t="s">
        <v>3</v>
      </c>
      <c r="D56" s="17" t="s">
        <v>1</v>
      </c>
    </row>
    <row r="57" spans="2:4" ht="12.75">
      <c r="B57" s="16">
        <v>5.05</v>
      </c>
      <c r="C57" s="16">
        <v>81</v>
      </c>
      <c r="D57" s="16">
        <f>B48/(B57/5.05)*C57+B49</f>
        <v>635.2747676134292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Toommi</cp:lastModifiedBy>
  <cp:lastPrinted>2006-11-14T12:44:13Z</cp:lastPrinted>
  <dcterms:created xsi:type="dcterms:W3CDTF">1996-12-11T15:25:46Z</dcterms:created>
  <dcterms:modified xsi:type="dcterms:W3CDTF">2006-11-27T21:46:20Z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